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<sst xmlns="http://schemas.openxmlformats.org/spreadsheetml/2006/main" count="176" uniqueCount="168">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</sst>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">
      <selection activeCell="C127" activeCellId="1" sqref="A1:A16384 C1:D1638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8"/>
      <c r="B2" s="27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103224557562</v>
      </c>
      <c r="C7" s="22">
        <f>C8+C11+C15+C26+C29+C37</f>
        <v>2601257318</v>
      </c>
    </row>
    <row r="8" spans="1:3" ht="12">
      <c r="A8" s="2" t="s">
        <v>3</v>
      </c>
      <c r="B8" s="19">
        <f>B9+B10</f>
        <v>40739845785</v>
      </c>
      <c r="C8" s="19">
        <f>C9+C10</f>
        <v>1973690547</v>
      </c>
    </row>
    <row r="9" spans="1:3" ht="12">
      <c r="A9" s="3" t="s">
        <v>4</v>
      </c>
      <c r="B9" s="20">
        <v>2417414141</v>
      </c>
      <c r="C9" s="26">
        <v>1973690547</v>
      </c>
    </row>
    <row r="10" spans="1:3" ht="12">
      <c r="A10" s="3" t="s">
        <v>5</v>
      </c>
      <c r="B10" s="20">
        <v>38322431644</v>
      </c>
      <c r="C10" s="26"/>
    </row>
    <row r="11" spans="1:3" ht="12">
      <c r="A11" s="2" t="s">
        <v>6</v>
      </c>
      <c r="B11" s="19">
        <f>B12+B13+B14</f>
        <v>0</v>
      </c>
      <c r="C11" s="19">
        <f>C12+C13+C14</f>
        <v>0</v>
      </c>
    </row>
    <row r="12" spans="1:3" ht="12">
      <c r="A12" s="3" t="s">
        <v>47</v>
      </c>
      <c r="B12" s="20">
        <v>0</v>
      </c>
      <c r="C12" s="26"/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0</v>
      </c>
      <c r="C14" s="20">
        <v>0</v>
      </c>
    </row>
    <row r="15" spans="1:3" ht="12">
      <c r="A15" s="4" t="s">
        <v>7</v>
      </c>
      <c r="B15" s="19">
        <f>B16+B19+B20+B21+B22+B23+B24+B25</f>
        <v>62484711777</v>
      </c>
      <c r="C15" s="19">
        <f>C16+C19+C20+C21+C22+C23+C24+C25</f>
        <v>627566771</v>
      </c>
    </row>
    <row r="16" spans="1:3" ht="12">
      <c r="A16" s="5" t="s">
        <v>8</v>
      </c>
      <c r="B16" s="20">
        <v>62399260000</v>
      </c>
      <c r="C16" s="26">
        <v>429516771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/>
      <c r="C19" s="26">
        <v>198050000</v>
      </c>
    </row>
    <row r="20" spans="1:3" ht="12">
      <c r="A20" s="6" t="s">
        <v>50</v>
      </c>
      <c r="B20" s="20"/>
      <c r="C20" s="26"/>
    </row>
    <row r="21" spans="1:3" ht="12">
      <c r="A21" s="6" t="s">
        <v>51</v>
      </c>
      <c r="B21" s="20"/>
      <c r="C21" s="26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85451777</v>
      </c>
      <c r="C23" s="20"/>
    </row>
    <row r="24" spans="1:3" ht="12">
      <c r="A24" s="6" t="s">
        <v>54</v>
      </c>
      <c r="B24" s="20"/>
      <c r="C24" s="20"/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0</v>
      </c>
      <c r="C26" s="19">
        <f>C27+C28</f>
        <v>0</v>
      </c>
    </row>
    <row r="27" spans="1:3" ht="12">
      <c r="A27" s="6" t="s">
        <v>56</v>
      </c>
      <c r="B27" s="20"/>
      <c r="C27" s="26"/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0</v>
      </c>
      <c r="C29" s="19">
        <f>C30+C33+C34+C35+C36</f>
        <v>0</v>
      </c>
    </row>
    <row r="30" spans="1:3" s="21" customFormat="1" ht="12">
      <c r="A30" s="5" t="s">
        <v>14</v>
      </c>
      <c r="B30" s="20"/>
      <c r="C30" s="26"/>
    </row>
    <row r="31" spans="1:3" ht="12">
      <c r="A31" s="6" t="s">
        <v>15</v>
      </c>
      <c r="B31" s="20"/>
      <c r="C31" s="26"/>
    </row>
    <row r="32" spans="1:3" ht="12">
      <c r="A32" s="6" t="s">
        <v>16</v>
      </c>
      <c r="B32" s="20"/>
      <c r="C32" s="26"/>
    </row>
    <row r="33" spans="1:3" ht="12">
      <c r="A33" s="6" t="s">
        <v>17</v>
      </c>
      <c r="B33" s="20"/>
      <c r="C33" s="26"/>
    </row>
    <row r="34" spans="1:3" ht="12">
      <c r="A34" s="5" t="s">
        <v>18</v>
      </c>
      <c r="B34" s="20"/>
      <c r="C34" s="26"/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819077860</v>
      </c>
      <c r="C40" s="19">
        <f>C41+C51+C61+C64+C67+C73</f>
        <v>303450673711</v>
      </c>
    </row>
    <row r="41" spans="1:3" ht="12">
      <c r="A41" s="2" t="s">
        <v>22</v>
      </c>
      <c r="B41" s="19">
        <f>B42+B43+B44+B45+B46+B47+B50</f>
        <v>0</v>
      </c>
      <c r="C41" s="19">
        <f>C42+C43+C44+C45+C46+C47+C50</f>
        <v>0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/>
      <c r="C47" s="26"/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532472318</v>
      </c>
      <c r="C51" s="19">
        <f>C52+C55+C58</f>
        <v>248568054999</v>
      </c>
    </row>
    <row r="52" spans="1:3" ht="12">
      <c r="A52" s="7" t="s">
        <v>26</v>
      </c>
      <c r="B52" s="19">
        <f>B53+B54</f>
        <v>532472318</v>
      </c>
      <c r="C52" s="19">
        <f>C53+C54</f>
        <v>243051584209</v>
      </c>
    </row>
    <row r="53" spans="1:3" ht="12.75">
      <c r="A53" s="13" t="s">
        <v>29</v>
      </c>
      <c r="B53" s="20">
        <v>532472318</v>
      </c>
      <c r="C53" s="26">
        <v>243051584209</v>
      </c>
    </row>
    <row r="54" spans="1:3" ht="12.75">
      <c r="A54" s="13" t="s">
        <v>68</v>
      </c>
      <c r="B54" s="20"/>
      <c r="C54" s="26"/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0</v>
      </c>
      <c r="C58" s="19">
        <f>C59+C60</f>
        <v>5516470790</v>
      </c>
    </row>
    <row r="59" spans="1:3" ht="12.75">
      <c r="A59" s="13" t="s">
        <v>29</v>
      </c>
      <c r="B59" s="20"/>
      <c r="C59" s="26">
        <v>5516470790</v>
      </c>
    </row>
    <row r="60" spans="1:3" ht="12.75">
      <c r="A60" s="13" t="s">
        <v>70</v>
      </c>
      <c r="B60" s="20"/>
      <c r="C60" s="26"/>
    </row>
    <row r="61" spans="1:3" ht="12.75">
      <c r="A61" s="14" t="s">
        <v>72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6"/>
    </row>
    <row r="63" spans="1:3" ht="12.75">
      <c r="A63" s="13" t="s">
        <v>71</v>
      </c>
      <c r="B63" s="20">
        <v>0</v>
      </c>
      <c r="C63" s="26"/>
    </row>
    <row r="64" spans="1:3" ht="12">
      <c r="A64" s="7" t="s">
        <v>73</v>
      </c>
      <c r="B64" s="19">
        <f>B65+B66</f>
        <v>0</v>
      </c>
      <c r="C64" s="19">
        <f>C65+C66</f>
        <v>0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/>
      <c r="C66" s="26"/>
    </row>
    <row r="67" spans="1:3" ht="12">
      <c r="A67" s="7" t="s">
        <v>30</v>
      </c>
      <c r="B67" s="19">
        <f>B68+B69+B70+B71+B72</f>
        <v>0</v>
      </c>
      <c r="C67" s="19">
        <f>C68+C69+C70+C71+C72</f>
        <v>0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/>
      <c r="C69" s="26"/>
    </row>
    <row r="70" spans="1:3" ht="12">
      <c r="A70" s="6" t="s">
        <v>76</v>
      </c>
      <c r="B70" s="20"/>
      <c r="C70" s="20"/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286605542</v>
      </c>
      <c r="C73" s="19">
        <f>C74+C75+C76+C77</f>
        <v>54882618712</v>
      </c>
    </row>
    <row r="74" spans="1:3" ht="12">
      <c r="A74" s="6" t="s">
        <v>78</v>
      </c>
      <c r="B74" s="20"/>
      <c r="C74" s="26">
        <v>48214155784</v>
      </c>
    </row>
    <row r="75" spans="1:3" ht="12">
      <c r="A75" s="6" t="s">
        <v>79</v>
      </c>
      <c r="B75" s="20"/>
      <c r="C75" s="26">
        <v>6381857386</v>
      </c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>
        <v>286605542</v>
      </c>
      <c r="C77" s="20">
        <v>286605542</v>
      </c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104043635422</v>
      </c>
      <c r="C79" s="19">
        <f>C7+C40</f>
        <v>306051931029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29302061822</v>
      </c>
      <c r="C81" s="19">
        <f>C82+C104</f>
        <v>227015688308</v>
      </c>
    </row>
    <row r="82" spans="1:3" ht="12">
      <c r="A82" s="4" t="s">
        <v>34</v>
      </c>
      <c r="B82" s="19">
        <f>B83+B86+B87+B88+B89+B90+B91+B92+B93+B95+B96+B97+B98+B99+B100</f>
        <v>29302061822</v>
      </c>
      <c r="C82" s="19">
        <f>C83+C86+C87+C88+C89+C90+C91+C92+C93+C95+C96+C97+C98+C99+C100</f>
        <v>227015688308</v>
      </c>
    </row>
    <row r="83" spans="1:3" s="21" customFormat="1" ht="12">
      <c r="A83" s="5" t="s">
        <v>88</v>
      </c>
      <c r="B83" s="20">
        <v>257863734</v>
      </c>
      <c r="C83" s="26">
        <v>1340155210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/>
      <c r="C86" s="26">
        <v>40000000000</v>
      </c>
    </row>
    <row r="87" spans="1:3" ht="12">
      <c r="A87" s="6" t="s">
        <v>85</v>
      </c>
      <c r="B87" s="20">
        <v>25513250182</v>
      </c>
      <c r="C87" s="26">
        <v>26957076</v>
      </c>
    </row>
    <row r="88" spans="1:3" ht="12">
      <c r="A88" s="6" t="s">
        <v>86</v>
      </c>
      <c r="B88" s="20"/>
      <c r="C88" s="26"/>
    </row>
    <row r="89" spans="1:3" ht="12">
      <c r="A89" s="6" t="s">
        <v>87</v>
      </c>
      <c r="B89" s="20"/>
      <c r="C89" s="26">
        <v>12671082576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/>
      <c r="C92" s="20"/>
    </row>
    <row r="93" spans="1:3" ht="12">
      <c r="A93" s="6" t="s">
        <v>92</v>
      </c>
      <c r="B93" s="20">
        <v>150377500</v>
      </c>
      <c r="C93" s="20">
        <v>155164100</v>
      </c>
    </row>
    <row r="94" spans="1:3" ht="12">
      <c r="A94" s="15" t="s">
        <v>93</v>
      </c>
      <c r="B94" s="20"/>
      <c r="C94" s="26"/>
    </row>
    <row r="95" spans="1:3" ht="12">
      <c r="A95" s="6" t="s">
        <v>94</v>
      </c>
      <c r="B95" s="20"/>
      <c r="C95" s="26">
        <v>172673385740</v>
      </c>
    </row>
    <row r="96" spans="1:3" ht="12">
      <c r="A96" s="6" t="s">
        <v>95</v>
      </c>
      <c r="B96" s="20">
        <v>3340000000</v>
      </c>
      <c r="C96" s="26"/>
    </row>
    <row r="97" spans="1:3" ht="12">
      <c r="A97" s="6" t="s">
        <v>96</v>
      </c>
      <c r="B97" s="20">
        <v>40570406</v>
      </c>
      <c r="C97" s="26">
        <v>148943606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0</v>
      </c>
      <c r="C104" s="19">
        <f>SUM(C105:C117)</f>
        <v>0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0"/>
      <c r="C111" s="26"/>
    </row>
    <row r="112" spans="1:3" ht="12">
      <c r="A112" s="9" t="s">
        <v>107</v>
      </c>
      <c r="B112" s="20"/>
      <c r="C112" s="26"/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74741573600</v>
      </c>
      <c r="C118" s="19">
        <f>C119</f>
        <v>80054687931</v>
      </c>
    </row>
    <row r="119" spans="1:3" ht="12">
      <c r="A119" s="7" t="s">
        <v>39</v>
      </c>
      <c r="B119" s="19">
        <f>B120+B123+B124+B125+B126+B127+B128+B129+B130+B131+B132+B135+B136</f>
        <v>74741573600</v>
      </c>
      <c r="C119" s="19">
        <f>C120+C123+C124+C125+C126+C127+C128+C129+C130+C131+C132+C135+C136</f>
        <v>80054687931</v>
      </c>
    </row>
    <row r="120" spans="1:3" ht="12">
      <c r="A120" s="7" t="s">
        <v>40</v>
      </c>
      <c r="B120" s="19">
        <f>B121+B122</f>
        <v>149988170000</v>
      </c>
      <c r="C120" s="19">
        <f>C121+C122</f>
        <v>149988170000</v>
      </c>
    </row>
    <row r="121" spans="1:3" ht="12">
      <c r="A121" s="16" t="s">
        <v>114</v>
      </c>
      <c r="B121" s="20">
        <v>149988170000</v>
      </c>
      <c r="C121" s="20">
        <v>149988170000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6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>
        <v>-6831972</v>
      </c>
      <c r="C126" s="20">
        <v>-6831972</v>
      </c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0"/>
      <c r="C129" s="26"/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-75239764428</v>
      </c>
      <c r="C132" s="19">
        <f>C133+C134</f>
        <v>-69926650097</v>
      </c>
    </row>
    <row r="133" spans="1:3" ht="12">
      <c r="A133" s="16" t="s">
        <v>123</v>
      </c>
      <c r="B133" s="20">
        <v>-69926650097</v>
      </c>
      <c r="C133" s="20">
        <v>-69926650097</v>
      </c>
    </row>
    <row r="134" spans="1:3" ht="12">
      <c r="A134" s="16" t="s">
        <v>124</v>
      </c>
      <c r="B134" s="20">
        <v>-5313114331</v>
      </c>
      <c r="C134" s="26"/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/>
      <c r="C136" s="26"/>
    </row>
    <row r="137" spans="1:3" ht="12">
      <c r="A137" s="24" t="s">
        <v>164</v>
      </c>
      <c r="B137" s="19">
        <f>B138+B139</f>
        <v>0</v>
      </c>
      <c r="C137" s="19">
        <f>C138+C139</f>
        <v>0</v>
      </c>
    </row>
    <row r="138" spans="1:3" ht="12">
      <c r="A138" s="25" t="s">
        <v>165</v>
      </c>
      <c r="B138" s="20"/>
      <c r="C138" s="26"/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f>B81+B118+B137</f>
        <v>104043635422</v>
      </c>
      <c r="C140" s="19">
        <f>C81+C118+C137</f>
        <v>307070376239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 t="s">
        <v>161</v>
      </c>
      <c r="B148" s="29"/>
      <c r="C148" s="29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2">
      <c r="A151" s="3" t="s">
        <v>138</v>
      </c>
      <c r="B151" s="20"/>
      <c r="C151" s="20">
        <v>235649000</v>
      </c>
    </row>
    <row r="152" spans="1:3" ht="12">
      <c r="A152" s="3" t="s">
        <v>139</v>
      </c>
      <c r="B152" s="20"/>
      <c r="C152" s="20"/>
    </row>
    <row r="153" spans="1:3" ht="12">
      <c r="A153" s="2" t="s">
        <v>140</v>
      </c>
      <c r="B153" s="19">
        <f>B151-B152</f>
        <v>0</v>
      </c>
      <c r="C153" s="19">
        <f>C151-C152</f>
        <v>235649000</v>
      </c>
    </row>
    <row r="154" spans="1:3" ht="12">
      <c r="A154" s="3" t="s">
        <v>141</v>
      </c>
      <c r="B154" s="20"/>
      <c r="C154" s="20">
        <v>499279368</v>
      </c>
    </row>
    <row r="155" spans="1:3" ht="12">
      <c r="A155" s="2" t="s">
        <v>142</v>
      </c>
      <c r="B155" s="19">
        <f>B153-B154</f>
        <v>0</v>
      </c>
      <c r="C155" s="19">
        <f>C153-C154</f>
        <v>-263630368</v>
      </c>
    </row>
    <row r="156" spans="1:3" ht="12">
      <c r="A156" s="3" t="s">
        <v>143</v>
      </c>
      <c r="B156" s="20">
        <v>471125147</v>
      </c>
      <c r="C156" s="20">
        <v>560180</v>
      </c>
    </row>
    <row r="157" spans="1:3" ht="12">
      <c r="A157" s="3" t="s">
        <v>144</v>
      </c>
      <c r="B157" s="20">
        <v>3978650010</v>
      </c>
      <c r="C157" s="20">
        <v>7769938983</v>
      </c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/>
      <c r="C160" s="20">
        <v>-76132370</v>
      </c>
    </row>
    <row r="161" spans="1:3" ht="12">
      <c r="A161" s="3" t="s">
        <v>148</v>
      </c>
      <c r="B161" s="20">
        <v>2726221610</v>
      </c>
      <c r="C161" s="20">
        <v>3470602095</v>
      </c>
    </row>
    <row r="162" spans="1:3" ht="12">
      <c r="A162" s="2" t="s">
        <v>149</v>
      </c>
      <c r="B162" s="19">
        <f>B155+B156-B157+B159-B160-B161</f>
        <v>-6233746473</v>
      </c>
      <c r="C162" s="19">
        <f>C155+C156-C157+C159-C160-C161</f>
        <v>-11427478896</v>
      </c>
    </row>
    <row r="163" spans="1:3" ht="12">
      <c r="A163" s="3" t="s">
        <v>150</v>
      </c>
      <c r="B163" s="20">
        <v>21612234429</v>
      </c>
      <c r="C163" s="20">
        <v>1033229819</v>
      </c>
    </row>
    <row r="164" spans="1:3" ht="12">
      <c r="A164" s="3" t="s">
        <v>151</v>
      </c>
      <c r="B164" s="20">
        <v>4482791929</v>
      </c>
      <c r="C164" s="20">
        <v>4961952589</v>
      </c>
    </row>
    <row r="165" spans="1:3" ht="12">
      <c r="A165" s="2" t="s">
        <v>152</v>
      </c>
      <c r="B165" s="19">
        <f>B163-B164</f>
        <v>17129442500</v>
      </c>
      <c r="C165" s="19">
        <f>C163-C164</f>
        <v>-3928722770</v>
      </c>
    </row>
    <row r="166" spans="1:3" ht="12">
      <c r="A166" s="2" t="s">
        <v>153</v>
      </c>
      <c r="B166" s="19">
        <f>B162+B165</f>
        <v>10895696027</v>
      </c>
      <c r="C166" s="19">
        <f>C162+C165</f>
        <v>-15356201666</v>
      </c>
    </row>
    <row r="167" spans="1:3" ht="12">
      <c r="A167" s="3" t="s">
        <v>154</v>
      </c>
      <c r="B167" s="20"/>
      <c r="C167" s="20"/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10895696027</v>
      </c>
      <c r="C169" s="19">
        <f>C166-C167-C168</f>
        <v>-15356201666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1">
    <mergeCell ref="A2:B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cp:lastPrinted>2020-03-02T03:16:35Z</cp:lastPrinted>
  <dcterms:created xsi:type="dcterms:W3CDTF">2020-03-02T02:53:02Z</dcterms:created>
  <dcterms:modified xsi:type="dcterms:W3CDTF">2020-03-02T03:32:28Z</dcterms:modified>
  <cp:category/>
  <cp:version/>
  <cp:contentType/>
  <cp:contentStatus/>
</cp:coreProperties>
</file>